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nancy_saechao_parks_ca_gov/Documents/0.Grants Program/Intent/GC22/Final Award/"/>
    </mc:Choice>
  </mc:AlternateContent>
  <xr:revisionPtr revIDLastSave="3" documentId="8_{93103EB7-1DDF-40C9-9693-6702FF6E03B9}" xr6:coauthVersionLast="47" xr6:coauthVersionMax="47" xr10:uidLastSave="{0E479F26-95B3-4540-B851-650DB331C361}"/>
  <bookViews>
    <workbookView xWindow="1740" yWindow="-120" windowWidth="27180" windowHeight="16440" xr2:uid="{D191AD99-ACC3-47B2-96BA-92472D53A0EE}"/>
  </bookViews>
  <sheets>
    <sheet name="USFS LE" sheetId="1" r:id="rId1"/>
  </sheets>
  <definedNames>
    <definedName name="_xlnm.Print_Titles" localSheetId="0">'USFS LE'!$1:$1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I15" i="1" s="1"/>
  <c r="J15" i="1" s="1"/>
  <c r="K15" i="1" s="1"/>
  <c r="E19" i="1"/>
  <c r="I14" i="1"/>
  <c r="J14" i="1" s="1"/>
  <c r="K14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I3" i="1"/>
  <c r="J3" i="1" s="1"/>
  <c r="I16" i="1" l="1"/>
  <c r="J16" i="1" s="1"/>
  <c r="K16" i="1" s="1"/>
  <c r="I13" i="1"/>
  <c r="J13" i="1" s="1"/>
  <c r="K13" i="1" s="1"/>
  <c r="I18" i="1"/>
  <c r="J18" i="1" s="1"/>
  <c r="K18" i="1" s="1"/>
  <c r="I17" i="1"/>
  <c r="J17" i="1" s="1"/>
  <c r="K17" i="1" s="1"/>
  <c r="K3" i="1"/>
  <c r="J19" i="1" l="1"/>
  <c r="K19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</calcChain>
</file>

<file path=xl/sharedStrings.xml><?xml version="1.0" encoding="utf-8"?>
<sst xmlns="http://schemas.openxmlformats.org/spreadsheetml/2006/main" count="62" uniqueCount="50">
  <si>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</si>
  <si>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</si>
  <si>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</si>
  <si>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</si>
  <si>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</si>
  <si>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</si>
  <si>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</si>
  <si>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</si>
  <si>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</si>
  <si>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</si>
  <si>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</si>
  <si>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</si>
  <si>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</si>
  <si>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Note: All law enforcement awards are based on the formula as outlined in Section 4970.15.3(c) of the 2022 Grants and Cooperative Agreements Program Regulations (Rev. 1/22).</t>
  </si>
  <si>
    <t>USFS - Angeles NF - Patrol District</t>
  </si>
  <si>
    <t>Law Enforcement</t>
  </si>
  <si>
    <t>G22-02-21-L01</t>
  </si>
  <si>
    <t>USFS - Cleveland NF - Patrol District</t>
  </si>
  <si>
    <t>G22-02-22-L01</t>
  </si>
  <si>
    <t>USFS - Eldorado NF - Patrol District</t>
  </si>
  <si>
    <t>G22-02-23-L01</t>
  </si>
  <si>
    <t>USFS - Inyo NF - Patrol District</t>
  </si>
  <si>
    <t>G22-02-39-L01</t>
  </si>
  <si>
    <t>USFS - Klamath NF - Patrol District</t>
  </si>
  <si>
    <t>G22-02-42-L01</t>
  </si>
  <si>
    <t>USFS - Lassen/Modoc NF - Patrol District</t>
  </si>
  <si>
    <t>G22-02-41-L01</t>
  </si>
  <si>
    <t>USFS - Los Padres NF - Patrol District</t>
  </si>
  <si>
    <t>G22-02-28-L01</t>
  </si>
  <si>
    <t>USFS - Mendocino NF - Patrol District</t>
  </si>
  <si>
    <t>G22-02-36-L01</t>
  </si>
  <si>
    <t>USFS - Plumas NF - Patrol District</t>
  </si>
  <si>
    <t>G22-02-38-L01</t>
  </si>
  <si>
    <t>USFS - San Bernardino NF - Patrol District</t>
  </si>
  <si>
    <t>G22-02-40-L01</t>
  </si>
  <si>
    <t>USFS - Shasta-Trinity/Six Rivers NF - Patrol District</t>
  </si>
  <si>
    <t>Shasta-Trinity National Forest Patrol District</t>
  </si>
  <si>
    <t>G22-02-37-L01</t>
  </si>
  <si>
    <t>Six Rivers Nation Forest Patrol District</t>
  </si>
  <si>
    <t>G22-02-37-L02</t>
  </si>
  <si>
    <t>USFS - Sierra NF - Patrol District</t>
  </si>
  <si>
    <t>Law Enforcement -  Sierra National Forest</t>
  </si>
  <si>
    <t>G22-02-35-L01</t>
  </si>
  <si>
    <t>USFS - Stanislaus NF - Patrol District</t>
  </si>
  <si>
    <t>G22-02-32-L01</t>
  </si>
  <si>
    <t>USFS - Tahoe/Lake Tahoe Basin Management Unit NF - Patrol District</t>
  </si>
  <si>
    <t>Law Enforcement Tahoe NF</t>
  </si>
  <si>
    <t>G22-02-33-L01</t>
  </si>
  <si>
    <t>Law Enforcement Lake Tahoe Basin Management Unit</t>
  </si>
  <si>
    <t>G22-02-33-L02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</si>
</sst>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4" fillId="0" borderId="2" xfId="0" applyNumberFormat="1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164" fontId="5" fillId="3" borderId="7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/>
    </xf>
    <xf numFmtId="164" fontId="5" fillId="3" borderId="9" xfId="0" applyNumberFormat="1" applyFont="1" applyFill="1" applyBorder="1" applyAlignment="1">
      <alignment horizontal="right" vertical="top"/>
    </xf>
    <xf numFmtId="2" fontId="5" fillId="3" borderId="9" xfId="0" applyNumberFormat="1" applyFont="1" applyFill="1" applyBorder="1" applyAlignment="1">
      <alignment horizontal="right" vertical="top"/>
    </xf>
    <xf numFmtId="3" fontId="5" fillId="3" borderId="9" xfId="0" applyNumberFormat="1" applyFont="1" applyFill="1" applyBorder="1" applyAlignment="1">
      <alignment horizontal="right" vertical="top"/>
    </xf>
    <xf numFmtId="164" fontId="5" fillId="3" borderId="10" xfId="0" applyNumberFormat="1" applyFont="1" applyFill="1" applyBorder="1" applyAlignment="1">
      <alignment vertical="top"/>
    </xf>
    <xf numFmtId="164" fontId="5" fillId="0" borderId="11" xfId="0" applyNumberFormat="1" applyFont="1" applyBorder="1" applyAlignment="1">
      <alignment horizontal="center" vertical="top"/>
    </xf>
    <xf numFmtId="164" fontId="5" fillId="0" borderId="12" xfId="0" applyNumberFormat="1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right" vertical="top"/>
    </xf>
    <xf numFmtId="164" fontId="6" fillId="0" borderId="13" xfId="0" applyNumberFormat="1" applyFont="1" applyBorder="1" applyAlignment="1">
      <alignment horizontal="right" vertical="top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C978-C234-4AC0-AF7A-BAD2C19328D1}">
  <dimension ref="A1:L22"/>
  <sheetViews>
    <sheetView showGridLines="0" tabSelected="1" view="pageLayout" zoomScale="130" zoomScaleNormal="100" zoomScalePageLayoutView="130" workbookViewId="0">
      <selection activeCell="D12" sqref="D12"/>
    </sheetView>
  </sheetViews>
  <sheetFormatPr defaultColWidth="2.85546875" defaultRowHeight="11.25" x14ac:dyDescent="0.2"/>
  <cols>
    <col min="1" max="1" width="4.42578125" style="4" customWidth="1"/>
    <col min="2" max="2" width="27.28515625" style="3" customWidth="1"/>
    <col min="3" max="3" width="18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42578125" style="5" bestFit="1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25">
      <c r="L2" s="8">
        <v>2100000</v>
      </c>
    </row>
    <row r="3" spans="1:12" x14ac:dyDescent="0.2">
      <c r="A3" s="9">
        <v>1</v>
      </c>
      <c r="B3" s="10" t="s">
        <v>14</v>
      </c>
      <c r="C3" s="10" t="s">
        <v>15</v>
      </c>
      <c r="D3" s="11" t="s">
        <v>16</v>
      </c>
      <c r="E3" s="12">
        <v>104100</v>
      </c>
      <c r="F3" s="12">
        <v>99950</v>
      </c>
      <c r="G3" s="12">
        <v>10000</v>
      </c>
      <c r="H3" s="12">
        <v>89950</v>
      </c>
      <c r="I3" s="13">
        <f>(L2-G19)/(F19-G19)*100</f>
        <v>122.83395481465233</v>
      </c>
      <c r="J3" s="14">
        <f>(F3-G3)*I3/100</f>
        <v>110489.14235577977</v>
      </c>
      <c r="K3" s="12">
        <f t="shared" ref="K3:K18" si="0">SUM(G3+J3)</f>
        <v>120489.14235577977</v>
      </c>
      <c r="L3" s="15">
        <f t="shared" ref="L3:L18" si="1">SUM(L2-K3)</f>
        <v>1979510.8576442203</v>
      </c>
    </row>
    <row r="4" spans="1:12" x14ac:dyDescent="0.2">
      <c r="A4" s="16">
        <v>2</v>
      </c>
      <c r="B4" s="17" t="s">
        <v>17</v>
      </c>
      <c r="C4" s="17" t="s">
        <v>15</v>
      </c>
      <c r="D4" s="18" t="s">
        <v>18</v>
      </c>
      <c r="E4" s="19">
        <v>107100</v>
      </c>
      <c r="F4" s="19">
        <v>107100</v>
      </c>
      <c r="G4" s="19">
        <v>10000</v>
      </c>
      <c r="H4" s="19">
        <v>97100</v>
      </c>
      <c r="I4" s="20">
        <f>(L2-G19)/(F19-G19)*100</f>
        <v>122.83395481465233</v>
      </c>
      <c r="J4" s="21">
        <f>(F4-G4)*I4/100</f>
        <v>119271.77012502741</v>
      </c>
      <c r="K4" s="19">
        <f t="shared" si="0"/>
        <v>129271.77012502741</v>
      </c>
      <c r="L4" s="22">
        <f t="shared" si="1"/>
        <v>1850239.0875191928</v>
      </c>
    </row>
    <row r="5" spans="1:12" x14ac:dyDescent="0.2">
      <c r="A5" s="23">
        <v>3</v>
      </c>
      <c r="B5" s="24" t="s">
        <v>19</v>
      </c>
      <c r="C5" s="24" t="s">
        <v>15</v>
      </c>
      <c r="D5" s="25" t="s">
        <v>20</v>
      </c>
      <c r="E5" s="26">
        <v>268800</v>
      </c>
      <c r="F5" s="26">
        <v>268800</v>
      </c>
      <c r="G5" s="26">
        <v>10000</v>
      </c>
      <c r="H5" s="26">
        <v>258800</v>
      </c>
      <c r="I5" s="27">
        <f>(L2-G19)/(F19-G19)*100</f>
        <v>122.83395481465233</v>
      </c>
      <c r="J5" s="28">
        <f t="shared" ref="J5:J18" si="2">(F5-G5)*I5/100</f>
        <v>317894.27506032021</v>
      </c>
      <c r="K5" s="26">
        <f t="shared" si="0"/>
        <v>327894.27506032021</v>
      </c>
      <c r="L5" s="29">
        <f t="shared" si="1"/>
        <v>1522344.8124588726</v>
      </c>
    </row>
    <row r="6" spans="1:12" x14ac:dyDescent="0.2">
      <c r="A6" s="16">
        <v>4</v>
      </c>
      <c r="B6" s="17" t="s">
        <v>21</v>
      </c>
      <c r="C6" s="17" t="s">
        <v>15</v>
      </c>
      <c r="D6" s="18" t="s">
        <v>22</v>
      </c>
      <c r="E6" s="19">
        <v>107100</v>
      </c>
      <c r="F6" s="19">
        <v>107100</v>
      </c>
      <c r="G6" s="19">
        <v>10000</v>
      </c>
      <c r="H6" s="19">
        <v>97100</v>
      </c>
      <c r="I6" s="20">
        <f>(L2-G19)/(F19-G19)*100</f>
        <v>122.83395481465233</v>
      </c>
      <c r="J6" s="21">
        <f t="shared" si="2"/>
        <v>119271.77012502741</v>
      </c>
      <c r="K6" s="19">
        <f t="shared" si="0"/>
        <v>129271.77012502741</v>
      </c>
      <c r="L6" s="22">
        <f t="shared" si="1"/>
        <v>1393073.042333845</v>
      </c>
    </row>
    <row r="7" spans="1:12" x14ac:dyDescent="0.2">
      <c r="A7" s="23">
        <v>5</v>
      </c>
      <c r="B7" s="24" t="s">
        <v>23</v>
      </c>
      <c r="C7" s="24" t="s">
        <v>15</v>
      </c>
      <c r="D7" s="25" t="s">
        <v>24</v>
      </c>
      <c r="E7" s="26">
        <v>29162</v>
      </c>
      <c r="F7" s="26">
        <v>23922</v>
      </c>
      <c r="G7" s="26">
        <v>10000</v>
      </c>
      <c r="H7" s="26">
        <v>13922</v>
      </c>
      <c r="I7" s="27">
        <f>(L2-G19)/(F19-G19)*100</f>
        <v>122.83395481465233</v>
      </c>
      <c r="J7" s="28">
        <f t="shared" si="2"/>
        <v>17100.943189295896</v>
      </c>
      <c r="K7" s="26">
        <f t="shared" si="0"/>
        <v>27100.943189295896</v>
      </c>
      <c r="L7" s="29">
        <f t="shared" si="1"/>
        <v>1365972.0991445491</v>
      </c>
    </row>
    <row r="8" spans="1:12" ht="22.5" x14ac:dyDescent="0.2">
      <c r="A8" s="16">
        <v>6</v>
      </c>
      <c r="B8" s="17" t="s">
        <v>25</v>
      </c>
      <c r="C8" s="17" t="s">
        <v>15</v>
      </c>
      <c r="D8" s="18" t="s">
        <v>26</v>
      </c>
      <c r="E8" s="19">
        <v>82800</v>
      </c>
      <c r="F8" s="19">
        <v>78510</v>
      </c>
      <c r="G8" s="19">
        <v>10000</v>
      </c>
      <c r="H8" s="19">
        <v>68510</v>
      </c>
      <c r="I8" s="20">
        <f>(L2-G19)/(F19-G19)*100</f>
        <v>122.83395481465233</v>
      </c>
      <c r="J8" s="21">
        <f t="shared" si="2"/>
        <v>84153.542443518309</v>
      </c>
      <c r="K8" s="19">
        <f t="shared" si="0"/>
        <v>94153.542443518309</v>
      </c>
      <c r="L8" s="22">
        <f t="shared" si="1"/>
        <v>1271818.5567010308</v>
      </c>
    </row>
    <row r="9" spans="1:12" ht="22.5" x14ac:dyDescent="0.2">
      <c r="A9" s="23">
        <v>7</v>
      </c>
      <c r="B9" s="24" t="s">
        <v>27</v>
      </c>
      <c r="C9" s="24" t="s">
        <v>15</v>
      </c>
      <c r="D9" s="25" t="s">
        <v>28</v>
      </c>
      <c r="E9" s="26">
        <v>102082</v>
      </c>
      <c r="F9" s="26">
        <v>102082</v>
      </c>
      <c r="G9" s="26">
        <v>10000</v>
      </c>
      <c r="H9" s="26">
        <v>92082</v>
      </c>
      <c r="I9" s="27">
        <f>(L2-G19)/(F19-G19)*100</f>
        <v>122.83395481465233</v>
      </c>
      <c r="J9" s="28">
        <f t="shared" si="2"/>
        <v>113107.96227242817</v>
      </c>
      <c r="K9" s="26">
        <f t="shared" si="0"/>
        <v>123107.96227242817</v>
      </c>
      <c r="L9" s="29">
        <f t="shared" si="1"/>
        <v>1148710.5944286026</v>
      </c>
    </row>
    <row r="10" spans="1:12" x14ac:dyDescent="0.2">
      <c r="A10" s="16">
        <v>8</v>
      </c>
      <c r="B10" s="17" t="s">
        <v>29</v>
      </c>
      <c r="C10" s="17" t="s">
        <v>15</v>
      </c>
      <c r="D10" s="18" t="s">
        <v>30</v>
      </c>
      <c r="E10" s="19">
        <v>146053</v>
      </c>
      <c r="F10" s="19">
        <v>146053</v>
      </c>
      <c r="G10" s="19">
        <v>10000</v>
      </c>
      <c r="H10" s="19">
        <v>136053</v>
      </c>
      <c r="I10" s="20">
        <f>(L2-G19)/(F19-G19)*100</f>
        <v>122.83395481465233</v>
      </c>
      <c r="J10" s="21">
        <f t="shared" si="2"/>
        <v>167119.28054397894</v>
      </c>
      <c r="K10" s="19">
        <f t="shared" si="0"/>
        <v>177119.28054397894</v>
      </c>
      <c r="L10" s="22">
        <f t="shared" si="1"/>
        <v>971591.3138846237</v>
      </c>
    </row>
    <row r="11" spans="1:12" x14ac:dyDescent="0.2">
      <c r="A11" s="23">
        <v>9</v>
      </c>
      <c r="B11" s="24" t="s">
        <v>31</v>
      </c>
      <c r="C11" s="24" t="s">
        <v>15</v>
      </c>
      <c r="D11" s="25" t="s">
        <v>32</v>
      </c>
      <c r="E11" s="26">
        <v>37800</v>
      </c>
      <c r="F11" s="26">
        <v>34300</v>
      </c>
      <c r="G11" s="26">
        <v>10000</v>
      </c>
      <c r="H11" s="26">
        <v>24300</v>
      </c>
      <c r="I11" s="27">
        <f>(L2-G19)/(F19-G19)*100</f>
        <v>122.83395481465233</v>
      </c>
      <c r="J11" s="28">
        <f t="shared" si="2"/>
        <v>29848.651019960515</v>
      </c>
      <c r="K11" s="26">
        <f t="shared" si="0"/>
        <v>39848.651019960511</v>
      </c>
      <c r="L11" s="29">
        <f t="shared" si="1"/>
        <v>931742.66286466317</v>
      </c>
    </row>
    <row r="12" spans="1:12" ht="22.5" x14ac:dyDescent="0.2">
      <c r="A12" s="16">
        <v>10</v>
      </c>
      <c r="B12" s="17" t="s">
        <v>33</v>
      </c>
      <c r="C12" s="17" t="s">
        <v>15</v>
      </c>
      <c r="D12" s="18" t="s">
        <v>34</v>
      </c>
      <c r="E12" s="19">
        <v>132500</v>
      </c>
      <c r="F12" s="19">
        <v>128570</v>
      </c>
      <c r="G12" s="19">
        <v>10000</v>
      </c>
      <c r="H12" s="19">
        <v>118570</v>
      </c>
      <c r="I12" s="20">
        <f>(L2-G19)/(F19-G19)*100</f>
        <v>122.83395481465233</v>
      </c>
      <c r="J12" s="21">
        <f t="shared" si="2"/>
        <v>145644.22022373325</v>
      </c>
      <c r="K12" s="19">
        <f t="shared" si="0"/>
        <v>155644.22022373325</v>
      </c>
      <c r="L12" s="22">
        <f t="shared" si="1"/>
        <v>776098.44264092995</v>
      </c>
    </row>
    <row r="13" spans="1:12" ht="22.5" x14ac:dyDescent="0.2">
      <c r="A13" s="23">
        <v>11</v>
      </c>
      <c r="B13" s="24" t="s">
        <v>35</v>
      </c>
      <c r="C13" s="24" t="s">
        <v>36</v>
      </c>
      <c r="D13" s="25" t="s">
        <v>37</v>
      </c>
      <c r="E13" s="26">
        <v>66047</v>
      </c>
      <c r="F13" s="26">
        <v>65547</v>
      </c>
      <c r="G13" s="26">
        <v>5000</v>
      </c>
      <c r="H13" s="26">
        <v>60547</v>
      </c>
      <c r="I13" s="27">
        <f>(L2-G19)/(F19-G19)*100</f>
        <v>122.83395481465233</v>
      </c>
      <c r="J13" s="28">
        <f t="shared" si="2"/>
        <v>74372.274621627541</v>
      </c>
      <c r="K13" s="26">
        <f t="shared" si="0"/>
        <v>79372.274621627541</v>
      </c>
      <c r="L13" s="29">
        <f t="shared" si="1"/>
        <v>696726.16801930242</v>
      </c>
    </row>
    <row r="14" spans="1:12" ht="22.5" x14ac:dyDescent="0.2">
      <c r="A14" s="16">
        <v>12</v>
      </c>
      <c r="B14" s="17" t="s">
        <v>35</v>
      </c>
      <c r="C14" s="17" t="s">
        <v>38</v>
      </c>
      <c r="D14" s="18" t="s">
        <v>39</v>
      </c>
      <c r="E14" s="19">
        <v>12600</v>
      </c>
      <c r="F14" s="19">
        <v>12440</v>
      </c>
      <c r="G14" s="19">
        <v>5000</v>
      </c>
      <c r="H14" s="19">
        <v>7440</v>
      </c>
      <c r="I14" s="20">
        <f>(L2-G19)/(F19-G19)*100</f>
        <v>122.83395481465233</v>
      </c>
      <c r="J14" s="21">
        <f t="shared" si="2"/>
        <v>9138.8462382101334</v>
      </c>
      <c r="K14" s="19">
        <f t="shared" si="0"/>
        <v>14138.846238210133</v>
      </c>
      <c r="L14" s="22">
        <f t="shared" si="1"/>
        <v>682587.32178109232</v>
      </c>
    </row>
    <row r="15" spans="1:12" ht="22.5" x14ac:dyDescent="0.2">
      <c r="A15" s="23">
        <v>13</v>
      </c>
      <c r="B15" s="24" t="s">
        <v>40</v>
      </c>
      <c r="C15" s="24" t="s">
        <v>41</v>
      </c>
      <c r="D15" s="25" t="s">
        <v>42</v>
      </c>
      <c r="E15" s="26">
        <v>173732</v>
      </c>
      <c r="F15" s="26">
        <v>132376</v>
      </c>
      <c r="G15" s="26">
        <v>10000</v>
      </c>
      <c r="H15" s="26">
        <v>122376</v>
      </c>
      <c r="I15" s="27">
        <f>(L2-G19)/(F19-G19)*100</f>
        <v>122.83395481465233</v>
      </c>
      <c r="J15" s="28">
        <f t="shared" si="2"/>
        <v>150319.28054397894</v>
      </c>
      <c r="K15" s="26">
        <f t="shared" si="0"/>
        <v>160319.28054397894</v>
      </c>
      <c r="L15" s="29">
        <f t="shared" si="1"/>
        <v>522268.04123711342</v>
      </c>
    </row>
    <row r="16" spans="1:12" x14ac:dyDescent="0.2">
      <c r="A16" s="16">
        <v>14</v>
      </c>
      <c r="B16" s="17" t="s">
        <v>43</v>
      </c>
      <c r="C16" s="17" t="s">
        <v>15</v>
      </c>
      <c r="D16" s="18" t="s">
        <v>44</v>
      </c>
      <c r="E16" s="19">
        <v>170600</v>
      </c>
      <c r="F16" s="19">
        <v>170600</v>
      </c>
      <c r="G16" s="19">
        <v>10000</v>
      </c>
      <c r="H16" s="19">
        <v>160600</v>
      </c>
      <c r="I16" s="20">
        <f>(L2-G19)/(F19-G19)*100</f>
        <v>122.83395481465233</v>
      </c>
      <c r="J16" s="21">
        <f t="shared" si="2"/>
        <v>197271.33143233164</v>
      </c>
      <c r="K16" s="19">
        <f t="shared" si="0"/>
        <v>207271.33143233164</v>
      </c>
      <c r="L16" s="22">
        <f t="shared" si="1"/>
        <v>314996.70980478177</v>
      </c>
    </row>
    <row r="17" spans="1:12" ht="22.5" x14ac:dyDescent="0.2">
      <c r="A17" s="23">
        <v>15</v>
      </c>
      <c r="B17" s="24" t="s">
        <v>45</v>
      </c>
      <c r="C17" s="24" t="s">
        <v>46</v>
      </c>
      <c r="D17" s="25" t="s">
        <v>47</v>
      </c>
      <c r="E17" s="26">
        <v>170100</v>
      </c>
      <c r="F17" s="26">
        <v>170100</v>
      </c>
      <c r="G17" s="26">
        <v>5000</v>
      </c>
      <c r="H17" s="26">
        <v>165100</v>
      </c>
      <c r="I17" s="27">
        <f>(L2-G19)/(F19-G19)*100</f>
        <v>122.83395481465233</v>
      </c>
      <c r="J17" s="28">
        <f t="shared" si="2"/>
        <v>202798.85939899099</v>
      </c>
      <c r="K17" s="26">
        <f t="shared" si="0"/>
        <v>207798.85939899099</v>
      </c>
      <c r="L17" s="29">
        <f t="shared" si="1"/>
        <v>107197.85040579078</v>
      </c>
    </row>
    <row r="18" spans="1:12" ht="34.5" thickBot="1" x14ac:dyDescent="0.25">
      <c r="A18" s="30">
        <v>16</v>
      </c>
      <c r="B18" s="31" t="s">
        <v>45</v>
      </c>
      <c r="C18" s="31" t="s">
        <v>48</v>
      </c>
      <c r="D18" s="32" t="s">
        <v>49</v>
      </c>
      <c r="E18" s="33">
        <v>88200</v>
      </c>
      <c r="F18" s="33">
        <v>88200</v>
      </c>
      <c r="G18" s="33">
        <v>5000</v>
      </c>
      <c r="H18" s="33">
        <v>83200</v>
      </c>
      <c r="I18" s="34">
        <f>(L2-G19)/(F19-G19)*100</f>
        <v>122.83395481465233</v>
      </c>
      <c r="J18" s="35">
        <f t="shared" si="2"/>
        <v>102197.85040579073</v>
      </c>
      <c r="K18" s="33">
        <f t="shared" si="0"/>
        <v>107197.85040579073</v>
      </c>
      <c r="L18" s="36">
        <f t="shared" si="1"/>
        <v>5.8207660913467407E-11</v>
      </c>
    </row>
    <row r="19" spans="1:12" s="42" customFormat="1" ht="12" customHeight="1" thickBot="1" x14ac:dyDescent="0.3">
      <c r="A19" s="37"/>
      <c r="B19" s="38"/>
      <c r="C19" s="39"/>
      <c r="D19" s="40" t="s">
        <v>12</v>
      </c>
      <c r="E19" s="40">
        <f>SUM(E3:E18)</f>
        <v>1798776</v>
      </c>
      <c r="F19" s="40">
        <f>SUM(F3:F18)</f>
        <v>1735650</v>
      </c>
      <c r="G19" s="40">
        <f>SUM(G3:G18)</f>
        <v>140000</v>
      </c>
      <c r="H19" s="40">
        <f>SUM(H3:H18)</f>
        <v>1595650</v>
      </c>
      <c r="I19" s="40"/>
      <c r="J19" s="40">
        <f>SUM(J3:J18)</f>
        <v>1960000</v>
      </c>
      <c r="K19" s="40">
        <f>SUM(K3:K18)</f>
        <v>2100000</v>
      </c>
      <c r="L19" s="41">
        <f>SUM(L18)</f>
        <v>5.8207660913467407E-11</v>
      </c>
    </row>
    <row r="20" spans="1:12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15" x14ac:dyDescent="0.25">
      <c r="A21" s="44"/>
      <c r="B21" s="46" t="s">
        <v>13</v>
      </c>
      <c r="C21" s="46"/>
      <c r="D21" s="46"/>
      <c r="E21" s="46"/>
      <c r="F21" s="46"/>
      <c r="G21" s="46"/>
      <c r="H21" s="46"/>
      <c r="I21" s="46"/>
      <c r="J21" s="46"/>
      <c r="K21" s="46"/>
      <c r="L21" s="45"/>
    </row>
    <row r="22" spans="1:12" ht="15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5"/>
    </row>
  </sheetData>
  <sheetProtection algorithmName="SHA-512" hashValue="4Sh8JVQCwXae3h/5w08StlAAjUUfiDgyOzR2yaW51kwNdzaNVQicXveSRL/MANgn7nQSKgFzLkCkOz/ccxQ1Rw==" saltValue="AxMyaOhvT6vCU0Y3V7tBmQ==" spinCount="100000" sheet="1" selectLockedCells="1" selectUnlockedCells="1"/>
  <mergeCells count="1">
    <mergeCell ref="B21:K22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2022 Grants and Cooperative Agreements
United States Forest Service (USFS) Law Enforcement Projects</oddHeader>
    <oddFooter>&amp;C&amp;"Arial,Regular"Page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3" ma:contentTypeDescription="Create a new document." ma:contentTypeScope="" ma:versionID="819fd917dfb498d7d72628ccaf9227c5">
  <xsd:schema xmlns:xsd="http://www.w3.org/2001/XMLSchema" xmlns:xs="http://www.w3.org/2001/XMLSchema" xmlns:p="http://schemas.microsoft.com/office/2006/metadata/properties" xmlns:ns2="95a7bea4-1558-4890-8039-e5ad0ed69925" targetNamespace="http://schemas.microsoft.com/office/2006/metadata/properties" ma:root="true" ma:fieldsID="0bb3a4ec8983b88631314eed2463f4a1" ns2:_="">
    <xsd:import namespace="95a7bea4-1558-4890-8039-e5ad0ed69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DA6966-FD6D-425D-B9F2-7CF0CE39E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224E80-1345-4CC5-9B06-2581F9B27CD7}"/>
</file>

<file path=customXml/itemProps3.xml><?xml version="1.0" encoding="utf-8"?>
<ds:datastoreItem xmlns:ds="http://schemas.openxmlformats.org/officeDocument/2006/customXml" ds:itemID="{D7429E7B-09A9-4294-BB19-5990FFC7A816}">
  <ds:schemaRefs>
    <ds:schemaRef ds:uri="http://purl.org/dc/dcmitype/"/>
    <ds:schemaRef ds:uri="http://purl.org/dc/elements/1.1/"/>
    <ds:schemaRef ds:uri="http://purl.org/dc/terms/"/>
    <ds:schemaRef ds:uri="95a7bea4-1558-4890-8039-e5ad0ed69925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USFS LE</vt:lpstr>
      <vt:lpstr>'USFS 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Saechao, Nancy@Parks</cp:lastModifiedBy>
  <cp:revision/>
  <dcterms:created xsi:type="dcterms:W3CDTF">2021-07-28T23:07:42Z</dcterms:created>
  <dcterms:modified xsi:type="dcterms:W3CDTF">2022-08-18T20:28:17Z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